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3860" activeTab="0"/>
  </bookViews>
  <sheets>
    <sheet name="2019-20" sheetId="1" r:id="rId1"/>
  </sheets>
  <definedNames>
    <definedName name="_xlnm.Print_Area" localSheetId="0">'2019-20'!$A$1:$E$31</definedName>
    <definedName name="Z_A2E0A734_AB09_4922_92FC_E2C434BC01ED_.wvu.PrintArea" localSheetId="0" hidden="1">'2019-20'!$A$1:$E$31</definedName>
  </definedNames>
  <calcPr fullCalcOnLoad="1"/>
</workbook>
</file>

<file path=xl/sharedStrings.xml><?xml version="1.0" encoding="utf-8"?>
<sst xmlns="http://schemas.openxmlformats.org/spreadsheetml/2006/main" count="34" uniqueCount="25">
  <si>
    <t>Gemeinde Sils i.E. / Segl</t>
  </si>
  <si>
    <t>Wasserversorgung</t>
  </si>
  <si>
    <t xml:space="preserve">Grundgebühr </t>
  </si>
  <si>
    <t xml:space="preserve"> vom Gebäudeneuwert</t>
  </si>
  <si>
    <t>Verbrauchsgebühr</t>
  </si>
  <si>
    <t>Zähler</t>
  </si>
  <si>
    <t xml:space="preserve"> CHF / Stück</t>
  </si>
  <si>
    <t>Abwasserentsorgung</t>
  </si>
  <si>
    <t xml:space="preserve"> CHF / Wohnung</t>
  </si>
  <si>
    <t>Simulation Gebührenrechnung</t>
  </si>
  <si>
    <t>Anzahl Wohnungen:</t>
  </si>
  <si>
    <t>Anzahl Wasserzähler:</t>
  </si>
  <si>
    <t>Mehrwertsteuer</t>
  </si>
  <si>
    <t>Total Gebühren</t>
  </si>
  <si>
    <t>Versicherungswert in CHF:</t>
  </si>
  <si>
    <t>Gebäudegebühr</t>
  </si>
  <si>
    <t>Wohnungsgebühr</t>
  </si>
  <si>
    <t>Reine Wohnnutzung?</t>
  </si>
  <si>
    <r>
      <t>Wasserverbrauch in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:</t>
    </r>
  </si>
  <si>
    <r>
      <t xml:space="preserve"> CHF pro m</t>
    </r>
    <r>
      <rPr>
        <vertAlign val="superscript"/>
        <sz val="12"/>
        <rFont val="Arial"/>
        <family val="2"/>
      </rPr>
      <t>3</t>
    </r>
  </si>
  <si>
    <t>Wasser (2,5%)</t>
  </si>
  <si>
    <t>Kehricht</t>
  </si>
  <si>
    <t>Basis Tarife 2019 und 2020 (Gemeindeversammlungen vom 30.11.2018 und 29.11.2019)</t>
  </si>
  <si>
    <t>Abwasser (7.7%)</t>
  </si>
  <si>
    <t>Kehricht (7.7%)</t>
  </si>
</sst>
</file>

<file path=xl/styles.xml><?xml version="1.0" encoding="utf-8"?>
<styleSheet xmlns="http://schemas.openxmlformats.org/spreadsheetml/2006/main">
  <numFmts count="6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CHF&quot;;\-#,##0\ &quot;CHF&quot;"/>
    <numFmt numFmtId="177" formatCode="#,##0\ &quot;CHF&quot;;[Red]\-#,##0\ &quot;CHF&quot;"/>
    <numFmt numFmtId="178" formatCode="#,##0.00\ &quot;CHF&quot;;\-#,##0.00\ &quot;CHF&quot;"/>
    <numFmt numFmtId="179" formatCode="#,##0.00\ &quot;CHF&quot;;[Red]\-#,##0.00\ &quot;CHF&quot;"/>
    <numFmt numFmtId="180" formatCode="_-* #,##0\ &quot;CHF&quot;_-;\-* #,##0\ &quot;CHF&quot;_-;_-* &quot;-&quot;\ &quot;CHF&quot;_-;_-@_-"/>
    <numFmt numFmtId="181" formatCode="_-* #,##0\ _C_H_F_-;\-* #,##0\ _C_H_F_-;_-* &quot;-&quot;\ _C_H_F_-;_-@_-"/>
    <numFmt numFmtId="182" formatCode="_-* #,##0.00\ &quot;CHF&quot;_-;\-* #,##0.00\ &quot;CHF&quot;_-;_-* &quot;-&quot;??\ &quot;CHF&quot;_-;_-@_-"/>
    <numFmt numFmtId="183" formatCode="_-* #,##0.00\ _C_H_F_-;\-* #,##0.00\ _C_H_F_-;_-* &quot;-&quot;??\ _C_H_F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dd\-mmm\-yyyy"/>
    <numFmt numFmtId="193" formatCode="dd\-mmmm\-yyyy"/>
    <numFmt numFmtId="194" formatCode="dd/mm/\ yy"/>
    <numFmt numFmtId="195" formatCode="dd/\ mmmm\ yyyy"/>
    <numFmt numFmtId="196" formatCode="dd/\ mmm/\ yyyy"/>
    <numFmt numFmtId="197" formatCode="d/\ mmmm\,\ yy"/>
    <numFmt numFmtId="198" formatCode="dd/\ mmmm\ yy"/>
    <numFmt numFmtId="199" formatCode="dd/\ mmm/\ yy"/>
    <numFmt numFmtId="200" formatCode="d/\ mmmm\,\ yyyy"/>
    <numFmt numFmtId="201" formatCode="dd/\ mmmm\,\ yyyy"/>
    <numFmt numFmtId="202" formatCode="_ [$CHF]\ * #,##0.00_ ;_ [$CHF]\ * \-#,##0.00_ ;_ [$CHF]\ * &quot;-&quot;??_ ;_ @_ "/>
    <numFmt numFmtId="203" formatCode="_ [$€]\ * #,##0.00_ ;_ [$€]\ * \-#,##0.00_ ;_ [$€]\ * &quot;-&quot;??_ ;_ @_ "/>
    <numFmt numFmtId="204" formatCode="0.00&quot;0/00&quot;"/>
    <numFmt numFmtId="205" formatCode="0.00&quot;‰&quot;"/>
    <numFmt numFmtId="206" formatCode="0.000"/>
    <numFmt numFmtId="207" formatCode="0.0"/>
    <numFmt numFmtId="208" formatCode="_ * #,##0.0_ ;_ * \-#,##0.0_ ;_ * &quot;-&quot;??_ ;_ @_ "/>
    <numFmt numFmtId="209" formatCode="_ * #,##0_ ;_ * \-#,##0_ ;_ * &quot;-&quot;??_ ;_ @_ "/>
    <numFmt numFmtId="210" formatCode="0\ &quot;mª&quot;"/>
    <numFmt numFmtId="211" formatCode="#,##0\ &quot;mª&quot;"/>
    <numFmt numFmtId="212" formatCode="0.0%"/>
    <numFmt numFmtId="213" formatCode="&quot;Ja&quot;;&quot;Ja&quot;;&quot;Nein&quot;"/>
    <numFmt numFmtId="214" formatCode="&quot;Wahr&quot;;&quot;Wahr&quot;;&quot;Falsch&quot;"/>
    <numFmt numFmtId="215" formatCode="&quot;Ein&quot;;&quot;Ein&quot;;&quot;Aus&quot;"/>
    <numFmt numFmtId="216" formatCode="0.0,,"/>
    <numFmt numFmtId="217" formatCode="0.0,"/>
    <numFmt numFmtId="218" formatCode="#,##0.0,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0.5"/>
      <name val="Arial"/>
      <family val="2"/>
    </font>
    <font>
      <sz val="26"/>
      <name val="Arial"/>
      <family val="2"/>
    </font>
    <font>
      <sz val="10.5"/>
      <color indexed="9"/>
      <name val="Arial"/>
      <family val="2"/>
    </font>
    <font>
      <b/>
      <sz val="30"/>
      <color indexed="9"/>
      <name val="Arial"/>
      <family val="2"/>
    </font>
    <font>
      <sz val="36"/>
      <name val="Arial"/>
      <family val="2"/>
    </font>
    <font>
      <sz val="10.5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28"/>
      <color indexed="9"/>
      <name val="Arial"/>
      <family val="2"/>
    </font>
    <font>
      <b/>
      <sz val="28"/>
      <name val="Arial"/>
      <family val="2"/>
    </font>
    <font>
      <vertAlign val="superscript"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" fillId="0" borderId="0" applyNumberForma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20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 applyProtection="1">
      <alignment/>
      <protection/>
    </xf>
    <xf numFmtId="0" fontId="6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vertical="center"/>
      <protection/>
    </xf>
    <xf numFmtId="0" fontId="8" fillId="33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 applyProtection="1">
      <alignment/>
      <protection/>
    </xf>
    <xf numFmtId="3" fontId="10" fillId="34" borderId="0" xfId="0" applyNumberFormat="1" applyFont="1" applyFill="1" applyAlignment="1" applyProtection="1">
      <alignment horizontal="right"/>
      <protection locked="0"/>
    </xf>
    <xf numFmtId="0" fontId="4" fillId="34" borderId="0" xfId="0" applyNumberFormat="1" applyFont="1" applyFill="1" applyAlignment="1" applyProtection="1">
      <alignment horizontal="right"/>
      <protection locked="0"/>
    </xf>
    <xf numFmtId="0" fontId="10" fillId="34" borderId="0" xfId="0" applyNumberFormat="1" applyFont="1" applyFill="1" applyAlignment="1" applyProtection="1">
      <alignment horizontal="right"/>
      <protection locked="0"/>
    </xf>
    <xf numFmtId="0" fontId="10" fillId="34" borderId="0" xfId="0" applyNumberFormat="1" applyFont="1" applyFill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/>
    </xf>
    <xf numFmtId="4" fontId="12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 quotePrefix="1">
      <alignment/>
      <protection/>
    </xf>
    <xf numFmtId="205" fontId="10" fillId="0" borderId="0" xfId="0" applyNumberFormat="1" applyFont="1" applyAlignment="1" applyProtection="1">
      <alignment horizontal="right"/>
      <protection/>
    </xf>
    <xf numFmtId="4" fontId="10" fillId="0" borderId="0" xfId="0" applyNumberFormat="1" applyFont="1" applyAlignment="1" applyProtection="1" quotePrefix="1">
      <alignment/>
      <protection/>
    </xf>
    <xf numFmtId="0" fontId="10" fillId="0" borderId="0" xfId="0" applyNumberFormat="1" applyFont="1" applyAlignment="1" applyProtection="1">
      <alignment horizontal="center"/>
      <protection/>
    </xf>
    <xf numFmtId="2" fontId="10" fillId="0" borderId="0" xfId="0" applyNumberFormat="1" applyFont="1" applyAlignment="1" applyProtection="1">
      <alignment horizontal="right"/>
      <protection/>
    </xf>
    <xf numFmtId="4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05" fontId="10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 applyProtection="1">
      <alignment/>
      <protection/>
    </xf>
    <xf numFmtId="2" fontId="9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212" fontId="4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 vertical="center"/>
      <protection/>
    </xf>
    <xf numFmtId="3" fontId="9" fillId="0" borderId="0" xfId="0" applyNumberFormat="1" applyFont="1" applyAlignment="1" applyProtection="1">
      <alignment vertical="center"/>
      <protection/>
    </xf>
    <xf numFmtId="212" fontId="4" fillId="0" borderId="0" xfId="51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vertical="center"/>
      <protection/>
    </xf>
    <xf numFmtId="212" fontId="4" fillId="0" borderId="0" xfId="51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 horizontal="center"/>
      <protection/>
    </xf>
    <xf numFmtId="0" fontId="13" fillId="33" borderId="0" xfId="0" applyNumberFormat="1" applyFont="1" applyFill="1" applyAlignment="1" applyProtection="1">
      <alignment vertical="center"/>
      <protection/>
    </xf>
    <xf numFmtId="0" fontId="14" fillId="33" borderId="0" xfId="0" applyNumberFormat="1" applyFont="1" applyFill="1" applyAlignment="1" applyProtection="1">
      <alignment vertical="center"/>
      <protection/>
    </xf>
    <xf numFmtId="4" fontId="13" fillId="33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top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1047750</xdr:colOff>
      <xdr:row>0</xdr:row>
      <xdr:rowOff>1209675</xdr:rowOff>
    </xdr:to>
    <xdr:pic>
      <xdr:nvPicPr>
        <xdr:cNvPr id="1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9525</xdr:colOff>
      <xdr:row>2</xdr:row>
      <xdr:rowOff>333375</xdr:rowOff>
    </xdr:from>
    <xdr:ext cx="2228850" cy="781050"/>
    <xdr:sp>
      <xdr:nvSpPr>
        <xdr:cNvPr id="2" name="Text Box 10"/>
        <xdr:cNvSpPr txBox="1">
          <a:spLocks noChangeArrowheads="1"/>
        </xdr:cNvSpPr>
      </xdr:nvSpPr>
      <xdr:spPr>
        <a:xfrm>
          <a:off x="6591300" y="2200275"/>
          <a:ext cx="2228850" cy="781050"/>
        </a:xfrm>
        <a:prstGeom prst="rect">
          <a:avLst/>
        </a:prstGeom>
        <a:solidFill>
          <a:srgbClr val="CCFFCC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den gelb hinterlegten Feldern sind als Basis für die Berechnung die Daten aus der letzten Gebührenrechnung einzutragen. </a:t>
          </a:r>
        </a:p>
      </xdr:txBody>
    </xdr:sp>
    <xdr:clientData/>
  </xdr:oneCellAnchor>
  <xdr:twoCellAnchor>
    <xdr:from>
      <xdr:col>5</xdr:col>
      <xdr:colOff>19050</xdr:colOff>
      <xdr:row>4</xdr:row>
      <xdr:rowOff>171450</xdr:rowOff>
    </xdr:from>
    <xdr:to>
      <xdr:col>7</xdr:col>
      <xdr:colOff>390525</xdr:colOff>
      <xdr:row>6</xdr:row>
      <xdr:rowOff>76200</xdr:rowOff>
    </xdr:to>
    <xdr:sp>
      <xdr:nvSpPr>
        <xdr:cNvPr id="3" name="Line 11"/>
        <xdr:cNvSpPr>
          <a:spLocks/>
        </xdr:cNvSpPr>
      </xdr:nvSpPr>
      <xdr:spPr>
        <a:xfrm flipH="1">
          <a:off x="5791200" y="2990850"/>
          <a:ext cx="1990725" cy="3810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tabSelected="1" zoomScalePageLayoutView="0" workbookViewId="0" topLeftCell="A1">
      <selection activeCell="G15" sqref="G15"/>
    </sheetView>
  </sheetViews>
  <sheetFormatPr defaultColWidth="12.140625" defaultRowHeight="12.75"/>
  <cols>
    <col min="1" max="1" width="17.140625" style="3" customWidth="1"/>
    <col min="2" max="2" width="8.57421875" style="3" customWidth="1"/>
    <col min="3" max="3" width="9.00390625" style="3" customWidth="1"/>
    <col min="4" max="4" width="23.28125" style="3" customWidth="1"/>
    <col min="5" max="5" width="28.57421875" style="3" customWidth="1"/>
    <col min="6" max="6" width="12.140625" style="2" customWidth="1"/>
    <col min="7" max="16384" width="12.140625" style="3" customWidth="1"/>
  </cols>
  <sheetData>
    <row r="1" spans="1:5" ht="123" customHeight="1" thickBot="1">
      <c r="A1" s="1"/>
      <c r="B1" s="42" t="s">
        <v>0</v>
      </c>
      <c r="C1" s="42"/>
      <c r="D1" s="42"/>
      <c r="E1" s="42"/>
    </row>
    <row r="2" spans="1:5" ht="24" customHeight="1" thickTop="1">
      <c r="A2" s="4"/>
      <c r="B2" s="5"/>
      <c r="C2" s="5"/>
      <c r="D2" s="5"/>
      <c r="E2" s="5"/>
    </row>
    <row r="3" spans="1:5" ht="48.75" customHeight="1">
      <c r="A3" s="6" t="s">
        <v>9</v>
      </c>
      <c r="B3" s="7"/>
      <c r="C3" s="7"/>
      <c r="D3" s="7"/>
      <c r="E3" s="7"/>
    </row>
    <row r="4" spans="1:7" ht="26.25" customHeight="1">
      <c r="A4" s="41" t="s">
        <v>22</v>
      </c>
      <c r="B4" s="41"/>
      <c r="C4" s="41"/>
      <c r="D4" s="41"/>
      <c r="E4" s="41"/>
      <c r="G4" s="8"/>
    </row>
    <row r="5" spans="1:7" ht="18.75" customHeight="1">
      <c r="A5" s="9" t="s">
        <v>18</v>
      </c>
      <c r="B5" s="9"/>
      <c r="D5" s="10"/>
      <c r="E5" s="11">
        <v>180</v>
      </c>
      <c r="G5" s="8"/>
    </row>
    <row r="6" spans="1:7" ht="18.75" customHeight="1">
      <c r="A6" s="9" t="s">
        <v>14</v>
      </c>
      <c r="B6" s="9"/>
      <c r="D6" s="10"/>
      <c r="E6" s="11">
        <v>1200000</v>
      </c>
      <c r="G6" s="8"/>
    </row>
    <row r="7" spans="1:7" ht="18.75" customHeight="1">
      <c r="A7" s="9" t="s">
        <v>17</v>
      </c>
      <c r="B7" s="9"/>
      <c r="D7" s="10"/>
      <c r="E7" s="12" t="b">
        <v>1</v>
      </c>
      <c r="G7" s="8"/>
    </row>
    <row r="8" spans="1:5" ht="18.75" customHeight="1">
      <c r="A8" s="9" t="s">
        <v>10</v>
      </c>
      <c r="B8" s="9"/>
      <c r="E8" s="13">
        <v>2</v>
      </c>
    </row>
    <row r="9" spans="1:7" ht="18.75" customHeight="1">
      <c r="A9" s="9" t="s">
        <v>11</v>
      </c>
      <c r="B9" s="9"/>
      <c r="C9" s="9"/>
      <c r="E9" s="14">
        <v>1</v>
      </c>
      <c r="G9" s="8"/>
    </row>
    <row r="10" spans="5:7" ht="18.75" customHeight="1">
      <c r="E10" s="10"/>
      <c r="G10" s="8"/>
    </row>
    <row r="11" spans="1:7" ht="23.25">
      <c r="A11" s="15" t="s">
        <v>1</v>
      </c>
      <c r="E11" s="16">
        <f>SUM(E12:E14)</f>
        <v>810</v>
      </c>
      <c r="F11" s="17"/>
      <c r="G11" s="8"/>
    </row>
    <row r="12" spans="1:10" ht="18" customHeight="1">
      <c r="A12" s="9" t="s">
        <v>2</v>
      </c>
      <c r="B12" s="9"/>
      <c r="C12" s="18">
        <v>0.4</v>
      </c>
      <c r="D12" s="9" t="s">
        <v>3</v>
      </c>
      <c r="E12" s="19">
        <f>IF($E$7=FALSE,(ROUND(+$E$6*C12/1000*2,1)/2),IF((ROUND(+$E$6*C12/1000*2,1)/2)&lt;F12,ROUND(+$E$6*C12/1000*2,1)/2,+F12))</f>
        <v>480</v>
      </c>
      <c r="F12" s="17">
        <f>IF($E$8*350&lt;$E$5,((+$E$5*C13)+($E$9*C14))*1.5,+(($E$8*350*C13)+($E$9*C14))*1.5)</f>
        <v>1275</v>
      </c>
      <c r="G12" s="19"/>
      <c r="J12" s="19"/>
    </row>
    <row r="13" spans="1:7" ht="18" customHeight="1">
      <c r="A13" s="9" t="s">
        <v>4</v>
      </c>
      <c r="B13" s="20"/>
      <c r="C13" s="21">
        <v>1</v>
      </c>
      <c r="D13" s="9" t="s">
        <v>19</v>
      </c>
      <c r="E13" s="22">
        <f>+E5*C13</f>
        <v>180</v>
      </c>
      <c r="F13" s="17"/>
      <c r="G13" s="8"/>
    </row>
    <row r="14" spans="1:7" ht="18" customHeight="1">
      <c r="A14" s="9" t="s">
        <v>5</v>
      </c>
      <c r="B14" s="20"/>
      <c r="C14" s="23">
        <v>150</v>
      </c>
      <c r="D14" s="9" t="s">
        <v>6</v>
      </c>
      <c r="E14" s="22">
        <f>+E9*C14</f>
        <v>150</v>
      </c>
      <c r="G14" s="8"/>
    </row>
    <row r="15" spans="1:7" ht="18" customHeight="1">
      <c r="A15" s="10"/>
      <c r="B15" s="10"/>
      <c r="C15" s="24"/>
      <c r="D15" s="10"/>
      <c r="E15" s="22"/>
      <c r="G15" s="8"/>
    </row>
    <row r="16" spans="1:8" ht="23.25">
      <c r="A16" s="15" t="s">
        <v>7</v>
      </c>
      <c r="E16" s="16">
        <f>SUM(E17:E19)</f>
        <v>1111</v>
      </c>
      <c r="G16" s="8"/>
      <c r="H16" s="25"/>
    </row>
    <row r="17" spans="1:8" ht="18" customHeight="1">
      <c r="A17" s="9" t="s">
        <v>2</v>
      </c>
      <c r="B17" s="9"/>
      <c r="C17" s="18">
        <v>0.53</v>
      </c>
      <c r="D17" s="9" t="s">
        <v>3</v>
      </c>
      <c r="E17" s="19">
        <f>IF($E$7=FALSE,(ROUND(+$E$6*C17/1000*2,1)/2),IF((ROUND(+$E$6*C17/1000*2,1)/2)&lt;F17,ROUND(+$E$6*C17/1000*2,1)/2,+F17))</f>
        <v>636</v>
      </c>
      <c r="F17" s="17">
        <f>IF($E$8*350&lt;$E$5,((+$E$5*$E$8*C18)+($E$9*C19))*1.5,+(($E$8*350*C18)+($E$9*C19))*1.5)</f>
        <v>1687.5</v>
      </c>
      <c r="G17" s="19"/>
      <c r="H17" s="25"/>
    </row>
    <row r="18" spans="1:7" ht="18" customHeight="1">
      <c r="A18" s="9" t="s">
        <v>4</v>
      </c>
      <c r="B18" s="20"/>
      <c r="C18" s="21">
        <v>1.25</v>
      </c>
      <c r="D18" s="9" t="s">
        <v>19</v>
      </c>
      <c r="E18" s="22">
        <f>+E5*C18</f>
        <v>225</v>
      </c>
      <c r="G18" s="8"/>
    </row>
    <row r="19" spans="1:7" ht="18" customHeight="1">
      <c r="A19" s="9" t="s">
        <v>5</v>
      </c>
      <c r="B19" s="20"/>
      <c r="C19" s="23">
        <v>250</v>
      </c>
      <c r="D19" s="9" t="s">
        <v>6</v>
      </c>
      <c r="E19" s="22">
        <f>+C19*E9</f>
        <v>250</v>
      </c>
      <c r="G19" s="8"/>
    </row>
    <row r="20" spans="1:7" ht="18" customHeight="1">
      <c r="A20" s="10"/>
      <c r="B20" s="10"/>
      <c r="C20" s="10"/>
      <c r="D20" s="10"/>
      <c r="E20" s="22"/>
      <c r="G20" s="8"/>
    </row>
    <row r="21" spans="1:7" ht="23.25" customHeight="1">
      <c r="A21" s="15" t="s">
        <v>21</v>
      </c>
      <c r="E21" s="16">
        <f>SUM(E22:E24)</f>
        <v>274</v>
      </c>
      <c r="G21" s="8"/>
    </row>
    <row r="22" spans="1:7" ht="18" customHeight="1">
      <c r="A22" s="9" t="s">
        <v>15</v>
      </c>
      <c r="B22" s="9"/>
      <c r="C22" s="18">
        <v>0.1</v>
      </c>
      <c r="D22" s="9" t="s">
        <v>3</v>
      </c>
      <c r="E22" s="19">
        <f>IF($E$7=FALSE,(ROUND(+$E$6*C22/1000*2,1)/2),IF((ROUND(+$E$6*C22/1000*2,1)/2)+E24&lt;F22,ROUND(+$E$6*C22/1000*2,1)/2,+F22-E24))</f>
        <v>120</v>
      </c>
      <c r="F22" s="2">
        <f>+E8*200*1.8*1.5</f>
        <v>1080</v>
      </c>
      <c r="G22" s="8"/>
    </row>
    <row r="23" spans="1:9" ht="18" customHeight="1">
      <c r="A23" s="9" t="s">
        <v>4</v>
      </c>
      <c r="B23" s="20"/>
      <c r="C23" s="21">
        <v>0.05</v>
      </c>
      <c r="D23" s="9" t="s">
        <v>19</v>
      </c>
      <c r="E23" s="22">
        <f>+E5*C23</f>
        <v>9</v>
      </c>
      <c r="G23" s="26"/>
      <c r="I23" s="27"/>
    </row>
    <row r="24" spans="1:7" ht="18" customHeight="1">
      <c r="A24" s="9" t="s">
        <v>16</v>
      </c>
      <c r="B24" s="20"/>
      <c r="C24" s="23">
        <v>72.5</v>
      </c>
      <c r="D24" s="9" t="s">
        <v>8</v>
      </c>
      <c r="E24" s="22">
        <f>+C24*E8</f>
        <v>145</v>
      </c>
      <c r="G24" s="8"/>
    </row>
    <row r="25" spans="1:7" ht="18" customHeight="1">
      <c r="A25" s="10"/>
      <c r="B25" s="10"/>
      <c r="C25" s="10"/>
      <c r="D25" s="10"/>
      <c r="E25" s="22"/>
      <c r="G25" s="8"/>
    </row>
    <row r="26" spans="1:7" ht="23.25">
      <c r="A26" s="15" t="s">
        <v>12</v>
      </c>
      <c r="B26" s="10"/>
      <c r="C26" s="10"/>
      <c r="D26" s="10"/>
      <c r="E26" s="16">
        <f>SUM(E27:E29)</f>
        <v>126.9</v>
      </c>
      <c r="G26" s="8"/>
    </row>
    <row r="27" spans="1:7" ht="18" customHeight="1">
      <c r="A27" s="10" t="s">
        <v>20</v>
      </c>
      <c r="B27" s="10"/>
      <c r="C27" s="10"/>
      <c r="D27" s="10"/>
      <c r="E27" s="22">
        <f>ROUND(+E11*2.5%*2,1)/2</f>
        <v>20.25</v>
      </c>
      <c r="G27" s="8"/>
    </row>
    <row r="28" spans="1:7" ht="18" customHeight="1">
      <c r="A28" s="10" t="s">
        <v>23</v>
      </c>
      <c r="B28" s="10"/>
      <c r="C28" s="10"/>
      <c r="D28" s="10"/>
      <c r="E28" s="22">
        <f>ROUND(+E16*7.7%*2,1)/2</f>
        <v>85.55</v>
      </c>
      <c r="G28" s="8"/>
    </row>
    <row r="29" spans="1:7" ht="18" customHeight="1">
      <c r="A29" s="10" t="s">
        <v>24</v>
      </c>
      <c r="B29" s="10"/>
      <c r="C29" s="10"/>
      <c r="D29" s="10"/>
      <c r="E29" s="22">
        <f>ROUND(+E21*7.7%*2,1)/2</f>
        <v>21.1</v>
      </c>
      <c r="G29" s="8"/>
    </row>
    <row r="30" spans="5:13" ht="18" customHeight="1">
      <c r="E30" s="22"/>
      <c r="G30" s="8"/>
      <c r="H30" s="28"/>
      <c r="L30" s="29"/>
      <c r="M30" s="28"/>
    </row>
    <row r="31" spans="1:13" s="35" customFormat="1" ht="48.75" customHeight="1">
      <c r="A31" s="38" t="s">
        <v>13</v>
      </c>
      <c r="B31" s="39"/>
      <c r="C31" s="39"/>
      <c r="D31" s="39"/>
      <c r="E31" s="40">
        <f>+E11+E16+E21+E26</f>
        <v>2321.9</v>
      </c>
      <c r="F31" s="30"/>
      <c r="G31" s="31"/>
      <c r="H31" s="32"/>
      <c r="I31" s="33"/>
      <c r="J31" s="33"/>
      <c r="K31" s="34"/>
      <c r="L31" s="33"/>
      <c r="M31" s="32"/>
    </row>
    <row r="32" spans="5:14" ht="18" customHeight="1">
      <c r="E32" s="10"/>
      <c r="G32" s="25"/>
      <c r="H32" s="36"/>
      <c r="I32" s="25"/>
      <c r="J32" s="25"/>
      <c r="K32" s="37"/>
      <c r="L32" s="25"/>
      <c r="M32" s="36"/>
      <c r="N32" s="25"/>
    </row>
    <row r="33" spans="7:13" ht="13.5">
      <c r="G33" s="25"/>
      <c r="H33" s="36"/>
      <c r="I33" s="25"/>
      <c r="K33" s="37"/>
      <c r="L33" s="25"/>
      <c r="M33" s="28"/>
    </row>
    <row r="34" ht="13.5">
      <c r="L34" s="25"/>
    </row>
    <row r="35" spans="8:13" ht="13.5">
      <c r="H35" s="28"/>
      <c r="M35" s="28"/>
    </row>
  </sheetData>
  <sheetProtection selectLockedCells="1"/>
  <mergeCells count="1">
    <mergeCell ref="B1:E1"/>
  </mergeCells>
  <printOptions/>
  <pageMargins left="0.787401575" right="0.787401575" top="0.57" bottom="0.75" header="0.5" footer="0.5"/>
  <pageSetup fitToHeight="1" fitToWidth="1" horizontalDpi="600" verticalDpi="600" orientation="portrait" paperSize="9" r:id="rId3"/>
  <headerFooter alignWithMargins="0">
    <oddFooter>&amp;L&amp;8Erstellt am &amp;D/MEU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Paradise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Meuli</dc:creator>
  <cp:keywords/>
  <dc:description/>
  <cp:lastModifiedBy>Gemeindeschreiber</cp:lastModifiedBy>
  <cp:lastPrinted>2010-12-27T07:58:05Z</cp:lastPrinted>
  <dcterms:created xsi:type="dcterms:W3CDTF">2006-07-30T21:45:01Z</dcterms:created>
  <dcterms:modified xsi:type="dcterms:W3CDTF">2019-11-13T11:08:00Z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1033</vt:lpwstr>
  </property>
  <property fmtid="{D5CDD505-2E9C-101B-9397-08002B2CF9AE}" pid="3" name="Create_Backup">
    <vt:lpwstr>3</vt:lpwstr>
  </property>
  <property fmtid="{D5CDD505-2E9C-101B-9397-08002B2CF9AE}" pid="4" name="Workbook_Font">
    <vt:lpwstr>Frutiger 45 Light</vt:lpwstr>
  </property>
  <property fmtid="{D5CDD505-2E9C-101B-9397-08002B2CF9AE}" pid="5" name="Workbook_FontSize">
    <vt:lpwstr>10</vt:lpwstr>
  </property>
  <property fmtid="{D5CDD505-2E9C-101B-9397-08002B2CF9AE}" pid="6" name="Average_Translated">
    <vt:lpwstr>Average</vt:lpwstr>
  </property>
  <property fmtid="{D5CDD505-2E9C-101B-9397-08002B2CF9AE}" pid="7" name="Thick_Lines">
    <vt:lpwstr>0</vt:lpwstr>
  </property>
  <property fmtid="{D5CDD505-2E9C-101B-9397-08002B2CF9AE}" pid="8" name="Num_Categories_On_XAxis">
    <vt:lpwstr>6</vt:lpwstr>
  </property>
  <property fmtid="{D5CDD505-2E9C-101B-9397-08002B2CF9AE}" pid="9" name="Share_PX_Label">
    <vt:lpwstr>Stock Price</vt:lpwstr>
  </property>
  <property fmtid="{D5CDD505-2E9C-101B-9397-08002B2CF9AE}" pid="10" name="Volume_Label">
    <vt:lpwstr>Volume (000s)</vt:lpwstr>
  </property>
  <property fmtid="{D5CDD505-2E9C-101B-9397-08002B2CF9AE}" pid="11" name="Stock_Volume_XAxis_Label">
    <vt:lpwstr>Closing Date</vt:lpwstr>
  </property>
  <property fmtid="{D5CDD505-2E9C-101B-9397-08002B2CF9AE}" pid="12" name="Pie_Chart_Labels">
    <vt:lpwstr>-1</vt:lpwstr>
  </property>
  <property fmtid="{D5CDD505-2E9C-101B-9397-08002B2CF9AE}" pid="13" name="Pie_Chart_Legend">
    <vt:lpwstr>0</vt:lpwstr>
  </property>
  <property fmtid="{D5CDD505-2E9C-101B-9397-08002B2CF9AE}" pid="14" name="Annotation_Add_Date">
    <vt:lpwstr>-1</vt:lpwstr>
  </property>
  <property fmtid="{D5CDD505-2E9C-101B-9397-08002B2CF9AE}" pid="15" name="Annotation_Date_Bold">
    <vt:lpwstr>-1</vt:lpwstr>
  </property>
  <property fmtid="{D5CDD505-2E9C-101B-9397-08002B2CF9AE}" pid="16" name="Annotation_Date_Format">
    <vt:lpwstr>F1</vt:lpwstr>
  </property>
  <property fmtid="{D5CDD505-2E9C-101B-9397-08002B2CF9AE}" pid="17" name="Chart_Format">
    <vt:lpwstr>1</vt:lpwstr>
  </property>
</Properties>
</file>